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 пред" sheetId="1" r:id="rId1"/>
  </sheets>
  <definedNames>
    <definedName name="_xlnm.Print_Area" localSheetId="0">'3 пред'!$A$1:$AY$47</definedName>
  </definedNames>
  <calcPr fullCalcOnLoad="1"/>
</workbook>
</file>

<file path=xl/sharedStrings.xml><?xml version="1.0" encoding="utf-8"?>
<sst xmlns="http://schemas.openxmlformats.org/spreadsheetml/2006/main" count="85" uniqueCount="51">
  <si>
    <t>Результаты исследования</t>
  </si>
  <si>
    <t>№ п\п</t>
  </si>
  <si>
    <t>ед-ца измере   ния</t>
  </si>
  <si>
    <t>кол-во</t>
  </si>
  <si>
    <t>Источники информации о ценах</t>
  </si>
  <si>
    <t>1. Находим цену за единицу товара:</t>
  </si>
  <si>
    <t>Поставщик 1:</t>
  </si>
  <si>
    <t>Поставщик 2:</t>
  </si>
  <si>
    <t>Поставщик 3:</t>
  </si>
  <si>
    <t>/</t>
  </si>
  <si>
    <t>₌</t>
  </si>
  <si>
    <t>2. Находим среднее значение полученных цен:</t>
  </si>
  <si>
    <t>(</t>
  </si>
  <si>
    <t>₊</t>
  </si>
  <si>
    <t>)</t>
  </si>
  <si>
    <t>Предложение 3</t>
  </si>
  <si>
    <t>3. Находим среднее квадратичное отклонение по формуле:</t>
  </si>
  <si>
    <t>₋</t>
  </si>
  <si>
    <t>Возводим каждое число в квадрат и суммируем:</t>
  </si>
  <si>
    <t xml:space="preserve">Находим квадрат от </t>
  </si>
  <si>
    <t xml:space="preserve">Квадратичное отклонение равно:  </t>
  </si>
  <si>
    <t>4. Вычисляем коэффициент вариации по формуле:</t>
  </si>
  <si>
    <t>где:    V - коэффициент вариации;</t>
  </si>
  <si>
    <t>*</t>
  </si>
  <si>
    <t xml:space="preserve">Коэффициент вариации равен </t>
  </si>
  <si>
    <t>,  что меньше 33.</t>
  </si>
  <si>
    <t>Значит полученные цены от поставщиков однородные.  Можем их взять для расчета начальной (максимальной) цены контракта.</t>
  </si>
  <si>
    <t>5. Определим начальную (максимальную) цену контракта по формуле:</t>
  </si>
  <si>
    <t xml:space="preserve">Таким образом, начальная (максимальная) цена контракта составляет </t>
  </si>
  <si>
    <t xml:space="preserve"> (сумма прописью)</t>
  </si>
  <si>
    <t>ИТОГО</t>
  </si>
  <si>
    <t>Объем товара,работы, услуги</t>
  </si>
  <si>
    <t>цена за ед-цу  (руб.)</t>
  </si>
  <si>
    <t xml:space="preserve"> )</t>
  </si>
  <si>
    <t>Итого:</t>
  </si>
  <si>
    <t>=</t>
  </si>
  <si>
    <t>+</t>
  </si>
  <si>
    <t xml:space="preserve">Предложение 1 </t>
  </si>
  <si>
    <t xml:space="preserve">Предложение 2 </t>
  </si>
  <si>
    <t>Наименование товара</t>
  </si>
  <si>
    <r>
      <t xml:space="preserve"> где:  &lt;</t>
    </r>
    <r>
      <rPr>
        <i/>
        <sz val="10"/>
        <color indexed="8"/>
        <rFont val="Times New Roman"/>
        <family val="1"/>
      </rPr>
      <t>цi</t>
    </r>
    <r>
      <rPr>
        <sz val="10"/>
        <color indexed="8"/>
        <rFont val="Times New Roman"/>
        <family val="1"/>
      </rPr>
      <t>&gt;  - цена единицы товара, работы, услуги, указанная в источнике с номером i;
&lt;</t>
    </r>
    <r>
      <rPr>
        <i/>
        <sz val="10"/>
        <color indexed="8"/>
        <rFont val="Times New Roman"/>
        <family val="1"/>
      </rPr>
      <t>ц</t>
    </r>
    <r>
      <rPr>
        <sz val="10"/>
        <color indexed="8"/>
        <rFont val="Times New Roman"/>
        <family val="1"/>
      </rPr>
      <t xml:space="preserve">&gt; - средняя арифметическая величина цены единицы товара, работы, услуги;
n - количество значений, используемых в расчете.
</t>
    </r>
  </si>
  <si>
    <r>
      <t xml:space="preserve">где:    </t>
    </r>
    <r>
      <rPr>
        <b/>
        <sz val="10"/>
        <color indexed="8"/>
        <rFont val="Times New Roman"/>
        <family val="1"/>
      </rPr>
      <t xml:space="preserve">НМЦКрын </t>
    </r>
    <r>
      <rPr>
        <sz val="10"/>
        <color indexed="8"/>
        <rFont val="Times New Roman"/>
        <family val="1"/>
      </rPr>
      <t xml:space="preserve">  - НМЦК, определяемая методом сопоставимых рыночных цен   (анализа рынка);
                 </t>
    </r>
    <r>
      <rPr>
        <b/>
        <sz val="10"/>
        <color indexed="8"/>
        <rFont val="Times New Roman"/>
        <family val="1"/>
      </rPr>
      <t xml:space="preserve"> v</t>
    </r>
    <r>
      <rPr>
        <sz val="10"/>
        <color indexed="8"/>
        <rFont val="Times New Roman"/>
        <family val="1"/>
      </rPr>
      <t xml:space="preserve"> - количество (объём) закупаемого товара (работы, услуги);
                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расчёте;
               </t>
    </r>
    <r>
      <rPr>
        <b/>
        <sz val="10"/>
        <color indexed="8"/>
        <rFont val="Times New Roman"/>
        <family val="1"/>
      </rPr>
      <t xml:space="preserve">  i</t>
    </r>
    <r>
      <rPr>
        <sz val="10"/>
        <color indexed="8"/>
        <rFont val="Times New Roman"/>
        <family val="1"/>
      </rPr>
      <t xml:space="preserve"> - номер источника ценовой информации;
                 </t>
    </r>
    <r>
      <rPr>
        <i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цi</t>
    </r>
    <r>
      <rPr>
        <sz val="10"/>
        <color indexed="8"/>
        <rFont val="Times New Roman"/>
        <family val="1"/>
      </rPr>
      <t xml:space="preserve"> - цена единицы товара, работы, услуги, представленная в источнике с номером </t>
    </r>
    <r>
      <rPr>
        <b/>
        <i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.
</t>
    </r>
  </si>
  <si>
    <t xml:space="preserve">общая     ст-ть </t>
  </si>
  <si>
    <t>По результатам получения трех предложений проведено исследование и выполнен расчет начальной (максимальной) цены договора</t>
  </si>
  <si>
    <t>/3</t>
  </si>
  <si>
    <t>n  равно 3 (три предложения):</t>
  </si>
  <si>
    <t xml:space="preserve">Обоснование начальной (максимальной) цены договора                                                                                                                                                                                                           
по передаче неисключительных прав пользования, адаптации и внедрению автоматизированной системы управления фондом капитального ремонта регионального оператора города Севастополя                                                                                                                </t>
  </si>
  <si>
    <t>Начальная (максимальная) цена договора  определена методом сопоставимых рыночных цен (анализа рынка) путём получения информации по запросу заказчика у поставщиков, осуществляющих поставки идентичных услуг</t>
  </si>
  <si>
    <t>Передача неисключительных прав пользования, адаптация и внедрение автоматизированной системы управления фондом капитального ремонта регионального оператора города Севастополя</t>
  </si>
  <si>
    <t>усл. ед.</t>
  </si>
  <si>
    <t>(шесть миллионов девяносто три тысячи рублей 00 коп.  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</si>
</sst>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#,##0.00&quot;р.&quot;"/>
    <numFmt numFmtId="182" formatCode="0.000"/>
    <numFmt numFmtId="183" formatCode="0.0"/>
    <numFmt numFmtId="18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180" fontId="3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/>
    </xf>
    <xf numFmtId="181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2" fontId="48" fillId="0" borderId="0" xfId="0" applyNumberFormat="1" applyFont="1" applyAlignment="1">
      <alignment wrapText="1"/>
    </xf>
    <xf numFmtId="2" fontId="48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48" fillId="0" borderId="0" xfId="0" applyFont="1" applyAlignment="1">
      <alignment horizontal="center" wrapText="1"/>
    </xf>
    <xf numFmtId="2" fontId="48" fillId="0" borderId="0" xfId="0" applyNumberFormat="1" applyFont="1" applyAlignment="1">
      <alignment horizontal="center" wrapText="1"/>
    </xf>
    <xf numFmtId="1" fontId="48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80" fontId="3" fillId="0" borderId="0" xfId="0" applyNumberFormat="1" applyFont="1" applyAlignment="1">
      <alignment horizontal="center" wrapText="1"/>
    </xf>
    <xf numFmtId="2" fontId="48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2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2" fontId="48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181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center" wrapText="1"/>
    </xf>
    <xf numFmtId="181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8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0" fontId="48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2" fontId="48" fillId="0" borderId="0" xfId="0" applyNumberFormat="1" applyFont="1" applyAlignment="1">
      <alignment horizontal="right"/>
    </xf>
    <xf numFmtId="2" fontId="48" fillId="0" borderId="0" xfId="0" applyNumberFormat="1" applyFont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horizontal="center" vertical="center" wrapText="1"/>
    </xf>
    <xf numFmtId="179" fontId="48" fillId="0" borderId="0" xfId="60" applyFont="1" applyAlignment="1">
      <alignment horizontal="center"/>
    </xf>
    <xf numFmtId="0" fontId="47" fillId="0" borderId="0" xfId="0" applyFont="1" applyAlignment="1">
      <alignment horizontal="left"/>
    </xf>
    <xf numFmtId="181" fontId="4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48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2" fontId="3" fillId="0" borderId="0" xfId="0" applyNumberFormat="1" applyFont="1" applyAlignment="1">
      <alignment horizontal="center" wrapText="1"/>
    </xf>
    <xf numFmtId="2" fontId="48" fillId="0" borderId="0" xfId="0" applyNumberFormat="1" applyFont="1" applyAlignment="1">
      <alignment horizontal="center"/>
    </xf>
    <xf numFmtId="179" fontId="48" fillId="0" borderId="10" xfId="6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52</xdr:col>
      <xdr:colOff>0</xdr:colOff>
      <xdr:row>13</xdr:row>
      <xdr:rowOff>0</xdr:rowOff>
    </xdr:from>
    <xdr:ext cx="914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087100" y="47625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95250</xdr:colOff>
      <xdr:row>19</xdr:row>
      <xdr:rowOff>0</xdr:rowOff>
    </xdr:from>
    <xdr:to>
      <xdr:col>13</xdr:col>
      <xdr:colOff>142875</xdr:colOff>
      <xdr:row>21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88645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27</xdr:row>
      <xdr:rowOff>161925</xdr:rowOff>
    </xdr:from>
    <xdr:to>
      <xdr:col>12</xdr:col>
      <xdr:colOff>28575</xdr:colOff>
      <xdr:row>30</xdr:row>
      <xdr:rowOff>28575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458200"/>
          <a:ext cx="1209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209550</xdr:rowOff>
    </xdr:from>
    <xdr:to>
      <xdr:col>11</xdr:col>
      <xdr:colOff>257175</xdr:colOff>
      <xdr:row>40</xdr:row>
      <xdr:rowOff>57150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0144125"/>
          <a:ext cx="1628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8"/>
  <sheetViews>
    <sheetView tabSelected="1" zoomScalePageLayoutView="0" workbookViewId="0" topLeftCell="A19">
      <selection activeCell="A47" sqref="A47:AZ47"/>
    </sheetView>
  </sheetViews>
  <sheetFormatPr defaultColWidth="9.140625" defaultRowHeight="15"/>
  <cols>
    <col min="1" max="1" width="2.28125" style="3" customWidth="1"/>
    <col min="2" max="2" width="3.421875" style="2" customWidth="1"/>
    <col min="3" max="3" width="2.421875" style="2" customWidth="1"/>
    <col min="4" max="4" width="0.13671875" style="2" customWidth="1"/>
    <col min="5" max="5" width="4.57421875" style="2" customWidth="1"/>
    <col min="6" max="6" width="3.28125" style="2" customWidth="1"/>
    <col min="7" max="7" width="2.28125" style="2" customWidth="1"/>
    <col min="8" max="8" width="4.140625" style="2" customWidth="1"/>
    <col min="9" max="9" width="1.8515625" style="2" customWidth="1"/>
    <col min="10" max="10" width="3.421875" style="2" customWidth="1"/>
    <col min="11" max="11" width="2.00390625" style="2" customWidth="1"/>
    <col min="12" max="12" width="4.28125" style="2" customWidth="1"/>
    <col min="13" max="13" width="1.8515625" style="2" customWidth="1"/>
    <col min="14" max="14" width="5.7109375" style="2" customWidth="1"/>
    <col min="15" max="15" width="2.7109375" style="2" customWidth="1"/>
    <col min="16" max="16" width="1.8515625" style="2" customWidth="1"/>
    <col min="17" max="17" width="1.421875" style="2" customWidth="1"/>
    <col min="18" max="18" width="1.7109375" style="2" customWidth="1"/>
    <col min="19" max="19" width="2.57421875" style="2" customWidth="1"/>
    <col min="20" max="20" width="6.7109375" style="2" customWidth="1"/>
    <col min="21" max="21" width="0.9921875" style="2" customWidth="1"/>
    <col min="22" max="22" width="1.1484375" style="2" hidden="1" customWidth="1"/>
    <col min="23" max="23" width="4.00390625" style="2" customWidth="1"/>
    <col min="24" max="24" width="3.421875" style="2" customWidth="1"/>
    <col min="25" max="25" width="1.421875" style="2" customWidth="1"/>
    <col min="26" max="26" width="1.8515625" style="2" customWidth="1"/>
    <col min="27" max="27" width="2.28125" style="2" customWidth="1"/>
    <col min="28" max="28" width="5.00390625" style="2" customWidth="1"/>
    <col min="29" max="29" width="4.57421875" style="2" customWidth="1"/>
    <col min="30" max="30" width="1.8515625" style="2" customWidth="1"/>
    <col min="31" max="31" width="3.00390625" style="2" customWidth="1"/>
    <col min="32" max="32" width="4.140625" style="2" customWidth="1"/>
    <col min="33" max="33" width="3.00390625" style="2" customWidth="1"/>
    <col min="34" max="35" width="1.8515625" style="2" customWidth="1"/>
    <col min="36" max="36" width="9.57421875" style="2" customWidth="1"/>
    <col min="37" max="37" width="1.8515625" style="2" customWidth="1"/>
    <col min="38" max="38" width="9.57421875" style="2" customWidth="1"/>
    <col min="39" max="39" width="3.28125" style="2" customWidth="1"/>
    <col min="40" max="40" width="7.57421875" style="2" customWidth="1"/>
    <col min="41" max="41" width="1.8515625" style="2" customWidth="1"/>
    <col min="42" max="42" width="2.421875" style="2" customWidth="1"/>
    <col min="43" max="43" width="3.57421875" style="2" customWidth="1"/>
    <col min="44" max="45" width="1.8515625" style="2" customWidth="1"/>
    <col min="46" max="46" width="2.7109375" style="2" customWidth="1"/>
    <col min="47" max="47" width="1.8515625" style="2" customWidth="1"/>
    <col min="48" max="48" width="6.8515625" style="2" customWidth="1"/>
    <col min="49" max="49" width="3.421875" style="2" customWidth="1"/>
    <col min="50" max="50" width="6.8515625" style="2" customWidth="1"/>
    <col min="51" max="51" width="3.140625" style="2" customWidth="1"/>
    <col min="52" max="52" width="3.57421875" style="2" hidden="1" customWidth="1"/>
    <col min="53" max="53" width="6.8515625" style="2" customWidth="1"/>
    <col min="54" max="76" width="1.8515625" style="2" customWidth="1"/>
    <col min="77" max="77" width="1.8515625" style="3" customWidth="1"/>
    <col min="78" max="16384" width="9.140625" style="3" customWidth="1"/>
  </cols>
  <sheetData>
    <row r="1" spans="1:57" ht="60.75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1"/>
      <c r="BB1" s="1"/>
      <c r="BC1" s="1"/>
      <c r="BD1" s="1"/>
      <c r="BE1" s="1"/>
    </row>
    <row r="2" spans="1:57" ht="39" customHeight="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"/>
      <c r="BB2" s="4"/>
      <c r="BC2" s="4"/>
      <c r="BD2" s="4"/>
      <c r="BE2" s="4"/>
    </row>
    <row r="3" spans="1:57" ht="1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"/>
      <c r="BB3" s="4"/>
      <c r="BC3" s="4"/>
      <c r="BD3" s="4"/>
      <c r="BE3" s="4"/>
    </row>
    <row r="4" spans="1:57" ht="16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5"/>
      <c r="BB4" s="5"/>
      <c r="BC4" s="5"/>
      <c r="BD4" s="5"/>
      <c r="BE4" s="5"/>
    </row>
    <row r="5" spans="1:76" s="7" customFormat="1" ht="15" customHeight="1">
      <c r="A5" s="47" t="s">
        <v>1</v>
      </c>
      <c r="B5" s="47"/>
      <c r="C5" s="47"/>
      <c r="D5" s="47"/>
      <c r="E5" s="35" t="s">
        <v>39</v>
      </c>
      <c r="F5" s="35"/>
      <c r="G5" s="35"/>
      <c r="H5" s="35"/>
      <c r="I5" s="35"/>
      <c r="J5" s="35"/>
      <c r="K5" s="35"/>
      <c r="L5" s="35"/>
      <c r="M5" s="35"/>
      <c r="N5" s="35"/>
      <c r="O5" s="35" t="s">
        <v>31</v>
      </c>
      <c r="P5" s="35"/>
      <c r="Q5" s="35"/>
      <c r="R5" s="35"/>
      <c r="S5" s="35"/>
      <c r="T5" s="35"/>
      <c r="U5" s="35"/>
      <c r="V5" s="35"/>
      <c r="W5" s="35"/>
      <c r="X5" s="27" t="s">
        <v>4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s="7" customFormat="1" ht="18.75" customHeight="1">
      <c r="A6" s="47"/>
      <c r="B6" s="47"/>
      <c r="C6" s="47"/>
      <c r="D6" s="47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1:76" s="7" customFormat="1" ht="27" customHeight="1">
      <c r="A7" s="47"/>
      <c r="B7" s="47"/>
      <c r="C7" s="47"/>
      <c r="D7" s="47"/>
      <c r="E7" s="35"/>
      <c r="F7" s="35"/>
      <c r="G7" s="35"/>
      <c r="H7" s="35"/>
      <c r="I7" s="35"/>
      <c r="J7" s="35"/>
      <c r="K7" s="35"/>
      <c r="L7" s="35"/>
      <c r="M7" s="35"/>
      <c r="N7" s="35"/>
      <c r="O7" s="35" t="s">
        <v>2</v>
      </c>
      <c r="P7" s="35"/>
      <c r="Q7" s="35"/>
      <c r="R7" s="35"/>
      <c r="S7" s="35"/>
      <c r="T7" s="35" t="s">
        <v>3</v>
      </c>
      <c r="U7" s="35"/>
      <c r="V7" s="35"/>
      <c r="W7" s="35"/>
      <c r="X7" s="27" t="s">
        <v>37</v>
      </c>
      <c r="Y7" s="27"/>
      <c r="Z7" s="27"/>
      <c r="AA7" s="27"/>
      <c r="AB7" s="27"/>
      <c r="AC7" s="27"/>
      <c r="AD7" s="27"/>
      <c r="AE7" s="27"/>
      <c r="AF7" s="27"/>
      <c r="AG7" s="27"/>
      <c r="AH7" s="27" t="s">
        <v>38</v>
      </c>
      <c r="AI7" s="27"/>
      <c r="AJ7" s="27"/>
      <c r="AK7" s="27"/>
      <c r="AL7" s="27"/>
      <c r="AM7" s="27"/>
      <c r="AN7" s="27"/>
      <c r="AO7" s="27"/>
      <c r="AP7" s="27"/>
      <c r="AQ7" s="27"/>
      <c r="AR7" s="27" t="s">
        <v>15</v>
      </c>
      <c r="AS7" s="27"/>
      <c r="AT7" s="27"/>
      <c r="AU7" s="27"/>
      <c r="AV7" s="27"/>
      <c r="AW7" s="27"/>
      <c r="AX7" s="27"/>
      <c r="AY7" s="27"/>
      <c r="AZ7" s="27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1:76" s="7" customFormat="1" ht="15" customHeight="1">
      <c r="A8" s="47"/>
      <c r="B8" s="47"/>
      <c r="C8" s="47"/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 t="s">
        <v>32</v>
      </c>
      <c r="Y8" s="35"/>
      <c r="Z8" s="35"/>
      <c r="AA8" s="35"/>
      <c r="AB8" s="35"/>
      <c r="AC8" s="35" t="s">
        <v>42</v>
      </c>
      <c r="AD8" s="35"/>
      <c r="AE8" s="35"/>
      <c r="AF8" s="35"/>
      <c r="AG8" s="35"/>
      <c r="AH8" s="35" t="s">
        <v>32</v>
      </c>
      <c r="AI8" s="35"/>
      <c r="AJ8" s="35"/>
      <c r="AK8" s="35"/>
      <c r="AL8" s="35"/>
      <c r="AM8" s="35" t="s">
        <v>42</v>
      </c>
      <c r="AN8" s="35"/>
      <c r="AO8" s="35"/>
      <c r="AP8" s="35"/>
      <c r="AQ8" s="35"/>
      <c r="AR8" s="35" t="s">
        <v>32</v>
      </c>
      <c r="AS8" s="35"/>
      <c r="AT8" s="35"/>
      <c r="AU8" s="35"/>
      <c r="AV8" s="35"/>
      <c r="AW8" s="35" t="s">
        <v>42</v>
      </c>
      <c r="AX8" s="35"/>
      <c r="AY8" s="35"/>
      <c r="AZ8" s="35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1:76" s="7" customFormat="1" ht="42.75" customHeight="1">
      <c r="A9" s="47"/>
      <c r="B9" s="47"/>
      <c r="C9" s="47"/>
      <c r="D9" s="4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 s="7" customFormat="1" ht="78.75" customHeight="1">
      <c r="A10" s="41">
        <v>1</v>
      </c>
      <c r="B10" s="41"/>
      <c r="C10" s="41"/>
      <c r="D10" s="41"/>
      <c r="E10" s="42" t="s">
        <v>48</v>
      </c>
      <c r="F10" s="42"/>
      <c r="G10" s="42"/>
      <c r="H10" s="42"/>
      <c r="I10" s="42"/>
      <c r="J10" s="42"/>
      <c r="K10" s="42"/>
      <c r="L10" s="42"/>
      <c r="M10" s="42"/>
      <c r="N10" s="42"/>
      <c r="O10" s="26" t="s">
        <v>49</v>
      </c>
      <c r="P10" s="26"/>
      <c r="Q10" s="26"/>
      <c r="R10" s="26"/>
      <c r="S10" s="26"/>
      <c r="T10" s="43">
        <v>1</v>
      </c>
      <c r="U10" s="43"/>
      <c r="V10" s="43"/>
      <c r="W10" s="43"/>
      <c r="X10" s="72">
        <v>7960000</v>
      </c>
      <c r="Y10" s="72"/>
      <c r="Z10" s="72"/>
      <c r="AA10" s="72"/>
      <c r="AB10" s="72"/>
      <c r="AC10" s="72">
        <f>PRODUCT(T10,X10)</f>
        <v>7960000</v>
      </c>
      <c r="AD10" s="72"/>
      <c r="AE10" s="72"/>
      <c r="AF10" s="72"/>
      <c r="AG10" s="72"/>
      <c r="AH10" s="72">
        <v>3919000</v>
      </c>
      <c r="AI10" s="72"/>
      <c r="AJ10" s="72"/>
      <c r="AK10" s="72"/>
      <c r="AL10" s="72"/>
      <c r="AM10" s="72">
        <f>PRODUCT(T10,AH10)</f>
        <v>3919000</v>
      </c>
      <c r="AN10" s="72"/>
      <c r="AO10" s="72"/>
      <c r="AP10" s="72"/>
      <c r="AQ10" s="72"/>
      <c r="AR10" s="72">
        <f>4900000+1500000</f>
        <v>6400000</v>
      </c>
      <c r="AS10" s="72"/>
      <c r="AT10" s="72"/>
      <c r="AU10" s="72"/>
      <c r="AV10" s="72"/>
      <c r="AW10" s="72">
        <f>PRODUCT(AR10,T10)</f>
        <v>6400000</v>
      </c>
      <c r="AX10" s="72"/>
      <c r="AY10" s="72"/>
      <c r="AZ10" s="72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spans="1:76" s="7" customFormat="1" ht="12.75">
      <c r="A11" s="48"/>
      <c r="B11" s="48"/>
      <c r="C11" s="48"/>
      <c r="D11" s="48"/>
      <c r="E11" s="49" t="s">
        <v>30</v>
      </c>
      <c r="F11" s="49"/>
      <c r="G11" s="49"/>
      <c r="H11" s="49"/>
      <c r="I11" s="49"/>
      <c r="J11" s="49"/>
      <c r="K11" s="49"/>
      <c r="L11" s="49"/>
      <c r="M11" s="49"/>
      <c r="N11" s="49"/>
      <c r="O11" s="27"/>
      <c r="P11" s="27"/>
      <c r="Q11" s="27"/>
      <c r="R11" s="27"/>
      <c r="S11" s="27"/>
      <c r="T11" s="27">
        <f>SUM(T10:W10)</f>
        <v>1</v>
      </c>
      <c r="U11" s="27"/>
      <c r="V11" s="27"/>
      <c r="W11" s="27"/>
      <c r="X11" s="72"/>
      <c r="Y11" s="72"/>
      <c r="Z11" s="72"/>
      <c r="AA11" s="72"/>
      <c r="AB11" s="72"/>
      <c r="AC11" s="72">
        <f>SUM(AC10:AG10)</f>
        <v>7960000</v>
      </c>
      <c r="AD11" s="72"/>
      <c r="AE11" s="72"/>
      <c r="AF11" s="72"/>
      <c r="AG11" s="72"/>
      <c r="AH11" s="72"/>
      <c r="AI11" s="72"/>
      <c r="AJ11" s="72"/>
      <c r="AK11" s="72"/>
      <c r="AL11" s="72"/>
      <c r="AM11" s="72">
        <f>SUM(AM10:AQ10)</f>
        <v>3919000</v>
      </c>
      <c r="AN11" s="72"/>
      <c r="AO11" s="72"/>
      <c r="AP11" s="72"/>
      <c r="AQ11" s="72"/>
      <c r="AR11" s="72"/>
      <c r="AS11" s="72"/>
      <c r="AT11" s="72"/>
      <c r="AU11" s="72"/>
      <c r="AV11" s="72"/>
      <c r="AW11" s="72">
        <f>SUM(AW10:AZ10)</f>
        <v>6400000</v>
      </c>
      <c r="AX11" s="72"/>
      <c r="AY11" s="72"/>
      <c r="AZ11" s="72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s="7" customFormat="1" ht="21" customHeight="1">
      <c r="A12" s="50" t="s">
        <v>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1:76" s="7" customFormat="1" ht="12.75">
      <c r="A13" s="39" t="s">
        <v>6</v>
      </c>
      <c r="B13" s="39"/>
      <c r="C13" s="39"/>
      <c r="D13" s="39"/>
      <c r="E13" s="39"/>
      <c r="F13" s="39"/>
      <c r="G13" s="39"/>
      <c r="H13" s="36">
        <f>PRODUCT(AC11,1)</f>
        <v>7960000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6" t="s">
        <v>9</v>
      </c>
      <c r="T13" s="40">
        <f>PRODUCT(T11,1)</f>
        <v>1</v>
      </c>
      <c r="U13" s="40"/>
      <c r="V13" s="40"/>
      <c r="W13" s="8" t="s">
        <v>10</v>
      </c>
      <c r="X13" s="38">
        <f>PRODUCT(H13/T13)</f>
        <v>7960000</v>
      </c>
      <c r="Y13" s="38"/>
      <c r="Z13" s="38"/>
      <c r="AA13" s="38"/>
      <c r="AB13" s="38"/>
      <c r="AC13" s="38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76" s="7" customFormat="1" ht="12.75">
      <c r="A14" s="39" t="s">
        <v>7</v>
      </c>
      <c r="B14" s="39"/>
      <c r="C14" s="39"/>
      <c r="D14" s="39"/>
      <c r="E14" s="39"/>
      <c r="F14" s="39"/>
      <c r="G14" s="39"/>
      <c r="H14" s="36">
        <f>AM11</f>
        <v>3919000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6" t="s">
        <v>9</v>
      </c>
      <c r="T14" s="40">
        <f>PRODUCT(T11,1)</f>
        <v>1</v>
      </c>
      <c r="U14" s="40"/>
      <c r="V14" s="40"/>
      <c r="W14" s="8" t="s">
        <v>10</v>
      </c>
      <c r="X14" s="38">
        <f>PRODUCT(H14/T14)</f>
        <v>3919000</v>
      </c>
      <c r="Y14" s="38"/>
      <c r="Z14" s="38"/>
      <c r="AA14" s="38"/>
      <c r="AB14" s="38"/>
      <c r="AC14" s="38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1:76" s="7" customFormat="1" ht="12.75">
      <c r="A15" s="39" t="s">
        <v>8</v>
      </c>
      <c r="B15" s="39"/>
      <c r="C15" s="39"/>
      <c r="D15" s="39"/>
      <c r="E15" s="39"/>
      <c r="F15" s="39"/>
      <c r="G15" s="39"/>
      <c r="H15" s="36">
        <f>AW11</f>
        <v>6400000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6" t="s">
        <v>9</v>
      </c>
      <c r="T15" s="40">
        <f>T11</f>
        <v>1</v>
      </c>
      <c r="U15" s="40"/>
      <c r="V15" s="40"/>
      <c r="W15" s="8" t="s">
        <v>10</v>
      </c>
      <c r="X15" s="38">
        <f>PRODUCT(H15/T15)</f>
        <v>6400000</v>
      </c>
      <c r="Y15" s="38"/>
      <c r="Z15" s="38"/>
      <c r="AA15" s="38"/>
      <c r="AB15" s="38"/>
      <c r="AC15" s="38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s="7" customFormat="1" ht="12.75">
      <c r="A16" s="51" t="s">
        <v>34</v>
      </c>
      <c r="B16" s="51"/>
      <c r="C16" s="51"/>
      <c r="D16" s="51"/>
      <c r="E16" s="51"/>
      <c r="F16" s="51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"/>
      <c r="T16" s="11"/>
      <c r="U16" s="11"/>
      <c r="V16" s="11"/>
      <c r="W16" s="8"/>
      <c r="X16" s="38">
        <f>SUM(X13:AC15)</f>
        <v>18279000</v>
      </c>
      <c r="Y16" s="37"/>
      <c r="Z16" s="37"/>
      <c r="AA16" s="37"/>
      <c r="AB16" s="37"/>
      <c r="AC16" s="37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1:76" s="7" customFormat="1" ht="20.25" customHeight="1">
      <c r="A17" s="29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s="7" customFormat="1" ht="17.25" customHeight="1">
      <c r="A18" s="7" t="s">
        <v>12</v>
      </c>
      <c r="B18" s="28">
        <f>X16</f>
        <v>18279000</v>
      </c>
      <c r="C18" s="28"/>
      <c r="D18" s="28"/>
      <c r="E18" s="28"/>
      <c r="F18" s="28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2" t="s">
        <v>33</v>
      </c>
      <c r="T18" s="6" t="s">
        <v>44</v>
      </c>
      <c r="U18" s="6">
        <v>4</v>
      </c>
      <c r="V18" s="8" t="s">
        <v>10</v>
      </c>
      <c r="W18" s="30">
        <f>SUM(B18,H18,N18)/3</f>
        <v>6093000</v>
      </c>
      <c r="X18" s="31"/>
      <c r="Y18" s="31"/>
      <c r="Z18" s="31"/>
      <c r="AA18" s="31"/>
      <c r="AB18" s="31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s="7" customFormat="1" ht="12.75">
      <c r="A19" s="53" t="s">
        <v>16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s="7" customFormat="1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76" s="7" customFormat="1" ht="30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s="7" customFormat="1" ht="48" customHeight="1">
      <c r="A22" s="40" t="s">
        <v>40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64" s="7" customFormat="1" ht="15">
      <c r="A23" s="13" t="s">
        <v>12</v>
      </c>
      <c r="B23" s="28">
        <f>PRODUCT(X13,1)</f>
        <v>7960000</v>
      </c>
      <c r="C23" s="28"/>
      <c r="D23" s="28"/>
      <c r="E23" s="28"/>
      <c r="F23" s="14" t="s">
        <v>17</v>
      </c>
      <c r="G23" s="28">
        <f>PRODUCT(W18,1)</f>
        <v>6093000</v>
      </c>
      <c r="H23" s="28"/>
      <c r="I23" s="28"/>
      <c r="J23" s="28"/>
      <c r="K23" s="12" t="s">
        <v>14</v>
      </c>
      <c r="L23" s="14" t="s">
        <v>13</v>
      </c>
      <c r="M23" s="12" t="s">
        <v>12</v>
      </c>
      <c r="N23" s="28">
        <f>PRODUCT(X14,1)</f>
        <v>3919000</v>
      </c>
      <c r="O23" s="28"/>
      <c r="P23" s="28"/>
      <c r="Q23" s="28"/>
      <c r="R23" s="14" t="s">
        <v>17</v>
      </c>
      <c r="S23" s="28">
        <f>PRODUCT(W18,1)</f>
        <v>6093000</v>
      </c>
      <c r="T23" s="28"/>
      <c r="U23" s="28"/>
      <c r="V23" s="28"/>
      <c r="W23" s="12" t="s">
        <v>14</v>
      </c>
      <c r="X23" s="14" t="s">
        <v>13</v>
      </c>
      <c r="Y23" s="12" t="s">
        <v>12</v>
      </c>
      <c r="Z23" s="28">
        <f>PRODUCT(X15,1)</f>
        <v>6400000</v>
      </c>
      <c r="AA23" s="28"/>
      <c r="AB23" s="28"/>
      <c r="AC23" s="28"/>
      <c r="AD23" s="14" t="s">
        <v>17</v>
      </c>
      <c r="AE23" s="28">
        <f>PRODUCT(W18,1)</f>
        <v>6093000</v>
      </c>
      <c r="AF23" s="37"/>
      <c r="AG23" s="37"/>
      <c r="AH23" s="15" t="s">
        <v>14</v>
      </c>
      <c r="AI23" s="2" t="s">
        <v>35</v>
      </c>
      <c r="AJ23" s="12">
        <f>B23-W18</f>
        <v>1867000</v>
      </c>
      <c r="AK23" s="6" t="s">
        <v>36</v>
      </c>
      <c r="AL23" s="12">
        <f>N23-W18</f>
        <v>-2174000</v>
      </c>
      <c r="AM23" s="6" t="s">
        <v>36</v>
      </c>
      <c r="AN23" s="70">
        <f>Z23-AE23</f>
        <v>307000</v>
      </c>
      <c r="AO23" s="70"/>
      <c r="AP23" s="16"/>
      <c r="AQ23" s="17"/>
      <c r="AR23" s="1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76" s="7" customFormat="1" ht="16.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2:67" s="7" customFormat="1" ht="19.5" customHeight="1"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4">
        <f>AJ23*AJ23</f>
        <v>3485689000000</v>
      </c>
      <c r="O25" s="24"/>
      <c r="P25" s="24"/>
      <c r="Q25" s="24"/>
      <c r="R25" s="24"/>
      <c r="S25" s="6"/>
      <c r="T25" s="6" t="s">
        <v>36</v>
      </c>
      <c r="U25" s="24">
        <f>AL23*AL23</f>
        <v>4726276000000</v>
      </c>
      <c r="V25" s="24"/>
      <c r="W25" s="24"/>
      <c r="X25" s="24"/>
      <c r="Y25" s="24"/>
      <c r="Z25" s="24"/>
      <c r="AA25" s="6" t="s">
        <v>36</v>
      </c>
      <c r="AB25" s="24">
        <f>AN23*AN23</f>
        <v>94249000000</v>
      </c>
      <c r="AC25" s="24"/>
      <c r="AD25" s="24"/>
      <c r="AE25" s="24"/>
      <c r="AF25" s="24"/>
      <c r="AG25" s="6" t="s">
        <v>35</v>
      </c>
      <c r="AH25" s="24">
        <f>N25+U25+AB25</f>
        <v>8306214000000</v>
      </c>
      <c r="AI25" s="25"/>
      <c r="AJ25" s="25"/>
      <c r="AK25" s="25"/>
      <c r="AL25" s="25"/>
      <c r="AM25" s="25"/>
      <c r="AN25" s="6"/>
      <c r="AO25" s="18"/>
      <c r="AP25" s="33"/>
      <c r="AQ25" s="34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76" s="7" customFormat="1" ht="21" customHeight="1">
      <c r="A26" s="32" t="s">
        <v>45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56">
        <f>AH25</f>
        <v>8306214000000</v>
      </c>
      <c r="Z26" s="56"/>
      <c r="AA26" s="56"/>
      <c r="AB26" s="56"/>
      <c r="AC26" s="56"/>
      <c r="AD26" s="9" t="s">
        <v>9</v>
      </c>
      <c r="AE26" s="9">
        <v>3</v>
      </c>
      <c r="AF26" s="19" t="s">
        <v>10</v>
      </c>
      <c r="AG26" s="57">
        <f>PRODUCT(Y26/AE26)</f>
        <v>2768738000000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9"/>
      <c r="AX26" s="9"/>
      <c r="AY26" s="9"/>
      <c r="AZ26" s="9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76" s="7" customFormat="1" ht="27" customHeight="1">
      <c r="A27" s="58" t="s">
        <v>19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7">
        <f>PRODUCT(AG26,1)</f>
        <v>2768738000000</v>
      </c>
      <c r="M27" s="57"/>
      <c r="N27" s="57"/>
      <c r="O27" s="57"/>
      <c r="P27" s="58" t="s">
        <v>20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7">
        <f>SQRT(AG26)</f>
        <v>1663952.5233611686</v>
      </c>
      <c r="AT27" s="57"/>
      <c r="AU27" s="57"/>
      <c r="AV27" s="57"/>
      <c r="AW27" s="57"/>
      <c r="AX27" s="57"/>
      <c r="AY27" s="9"/>
      <c r="AZ27" s="9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s="7" customFormat="1" ht="12.75">
      <c r="A28" s="53" t="s">
        <v>21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s="7" customFormat="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1:76" s="7" customFormat="1" ht="18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1:76" s="7" customFormat="1" ht="12.75">
      <c r="A31" s="39" t="s">
        <v>22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2:76" s="7" customFormat="1" ht="20.25" customHeight="1">
      <c r="B32" s="6" t="s">
        <v>12</v>
      </c>
      <c r="C32" s="28">
        <f>PRODUCT(AS27,1)</f>
        <v>1663952.5233611686</v>
      </c>
      <c r="D32" s="28"/>
      <c r="E32" s="28"/>
      <c r="F32" s="28"/>
      <c r="G32" s="28"/>
      <c r="H32" s="20" t="s">
        <v>9</v>
      </c>
      <c r="I32" s="28">
        <f>PRODUCT(W18,1)</f>
        <v>6093000</v>
      </c>
      <c r="J32" s="28"/>
      <c r="K32" s="28"/>
      <c r="L32" s="28"/>
      <c r="M32" s="28"/>
      <c r="N32" s="12" t="s">
        <v>14</v>
      </c>
      <c r="O32" s="12" t="s">
        <v>23</v>
      </c>
      <c r="P32" s="59">
        <v>100</v>
      </c>
      <c r="Q32" s="59"/>
      <c r="R32" s="59"/>
      <c r="S32" s="21" t="s">
        <v>10</v>
      </c>
      <c r="T32" s="33">
        <f>PRODUCT(C32/I32,P32)</f>
        <v>27.309248701151628</v>
      </c>
      <c r="U32" s="33"/>
      <c r="V32" s="33"/>
      <c r="W32" s="33"/>
      <c r="X32" s="33"/>
      <c r="Y32" s="3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6" s="7" customFormat="1" ht="22.5" customHeight="1">
      <c r="A33" s="60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>
        <f>PRODUCT(T32,1)</f>
        <v>27.309248701151628</v>
      </c>
      <c r="W33" s="61"/>
      <c r="X33" s="61"/>
      <c r="Y33" s="61"/>
      <c r="Z33" s="40" t="s">
        <v>25</v>
      </c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1:76" s="7" customFormat="1" ht="16.5" customHeight="1">
      <c r="A34" s="34" t="s">
        <v>26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6" s="7" customFormat="1" ht="15" customHeight="1" hidden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</row>
    <row r="36" spans="2:76" s="7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6" s="7" customFormat="1" ht="16.5" customHeight="1">
      <c r="A37" s="50" t="s">
        <v>27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</row>
    <row r="38" spans="1:76" s="7" customFormat="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6" s="7" customFormat="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</row>
    <row r="40" spans="1:76" s="7" customFormat="1" ht="6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spans="1:76" s="7" customFormat="1" ht="12.75">
      <c r="A41" s="40" t="s">
        <v>41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1:76" s="7" customFormat="1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spans="1:76" s="7" customFormat="1" ht="48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s="7" customFormat="1" ht="15">
      <c r="A44" s="9" t="s">
        <v>12</v>
      </c>
      <c r="B44" s="32">
        <f>PRODUCT(T11,1)</f>
        <v>1</v>
      </c>
      <c r="C44" s="66"/>
      <c r="D44" s="22"/>
      <c r="E44" s="20" t="s">
        <v>9</v>
      </c>
      <c r="F44" s="67">
        <v>3</v>
      </c>
      <c r="G44" s="68"/>
      <c r="H44" s="9" t="s">
        <v>14</v>
      </c>
      <c r="I44" s="9" t="s">
        <v>23</v>
      </c>
      <c r="J44" s="9" t="s">
        <v>12</v>
      </c>
      <c r="K44" s="71">
        <f>X16</f>
        <v>18279000</v>
      </c>
      <c r="L44" s="71"/>
      <c r="M44" s="71"/>
      <c r="N44" s="71"/>
      <c r="O44" s="14"/>
      <c r="P44" s="71"/>
      <c r="Q44" s="71"/>
      <c r="R44" s="71"/>
      <c r="S44" s="71"/>
      <c r="T44" s="14"/>
      <c r="U44" s="71"/>
      <c r="V44" s="71"/>
      <c r="W44" s="71"/>
      <c r="X44" s="71"/>
      <c r="Y44" s="9" t="s">
        <v>14</v>
      </c>
      <c r="Z44" s="21" t="s">
        <v>10</v>
      </c>
      <c r="AA44" s="9"/>
      <c r="AB44" s="62">
        <f>K44/3</f>
        <v>6093000</v>
      </c>
      <c r="AC44" s="62"/>
      <c r="AD44" s="62"/>
      <c r="AE44" s="62"/>
      <c r="AF44" s="62"/>
      <c r="AG44" s="20"/>
      <c r="AH44" s="67"/>
      <c r="AI44" s="68"/>
      <c r="AJ44" s="20"/>
      <c r="AK44" s="20"/>
      <c r="AL44" s="69"/>
      <c r="AM44" s="65"/>
      <c r="AN44" s="65"/>
      <c r="AO44" s="65"/>
      <c r="AP44" s="65"/>
      <c r="AQ44" s="65"/>
      <c r="AR44" s="9"/>
      <c r="AS44" s="9"/>
      <c r="AT44" s="9"/>
      <c r="AU44" s="57"/>
      <c r="AV44" s="39"/>
      <c r="AW44" s="39"/>
      <c r="AX44" s="39"/>
      <c r="AY44" s="39"/>
      <c r="AZ44" s="39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s="7" customFormat="1" ht="15">
      <c r="A45" s="39" t="s">
        <v>28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23"/>
      <c r="AQ45" s="64">
        <f>AB44</f>
        <v>6093000</v>
      </c>
      <c r="AR45" s="65"/>
      <c r="AS45" s="65"/>
      <c r="AT45" s="65"/>
      <c r="AU45" s="65"/>
      <c r="AV45" s="65"/>
      <c r="AW45" s="65"/>
      <c r="AX45" s="65"/>
      <c r="AY45" s="65"/>
      <c r="AZ45" s="65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s="7" customFormat="1" ht="13.5">
      <c r="A46" s="73" t="s">
        <v>50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76" s="7" customFormat="1" ht="12.75">
      <c r="A47" s="75" t="s">
        <v>29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</row>
    <row r="48" spans="1:52" ht="1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</row>
  </sheetData>
  <sheetProtection/>
  <mergeCells count="107">
    <mergeCell ref="AN23:AO23"/>
    <mergeCell ref="A41:AZ43"/>
    <mergeCell ref="K44:N44"/>
    <mergeCell ref="P44:S44"/>
    <mergeCell ref="U44:X44"/>
    <mergeCell ref="A38:AZ40"/>
    <mergeCell ref="A28:AZ28"/>
    <mergeCell ref="A29:AZ30"/>
    <mergeCell ref="A47:AZ47"/>
    <mergeCell ref="AB44:AF44"/>
    <mergeCell ref="AU44:AZ44"/>
    <mergeCell ref="A46:AZ46"/>
    <mergeCell ref="A45:AO45"/>
    <mergeCell ref="AQ45:AZ45"/>
    <mergeCell ref="B44:C44"/>
    <mergeCell ref="F44:G44"/>
    <mergeCell ref="AH44:AI44"/>
    <mergeCell ref="AL44:AQ44"/>
    <mergeCell ref="A31:AZ31"/>
    <mergeCell ref="C32:G32"/>
    <mergeCell ref="I32:M32"/>
    <mergeCell ref="P32:R32"/>
    <mergeCell ref="T32:Y32"/>
    <mergeCell ref="A33:U33"/>
    <mergeCell ref="V33:Y33"/>
    <mergeCell ref="Y26:AC26"/>
    <mergeCell ref="AG26:AV26"/>
    <mergeCell ref="A27:K27"/>
    <mergeCell ref="L27:O27"/>
    <mergeCell ref="P27:AR27"/>
    <mergeCell ref="AS27:AX27"/>
    <mergeCell ref="A16:F16"/>
    <mergeCell ref="Z33:AZ33"/>
    <mergeCell ref="A34:AZ35"/>
    <mergeCell ref="A37:AZ37"/>
    <mergeCell ref="A19:AZ19"/>
    <mergeCell ref="A20:AZ21"/>
    <mergeCell ref="A22:AZ22"/>
    <mergeCell ref="B23:E23"/>
    <mergeCell ref="G23:J23"/>
    <mergeCell ref="A26:X26"/>
    <mergeCell ref="A12:AZ12"/>
    <mergeCell ref="T11:W11"/>
    <mergeCell ref="X11:AB11"/>
    <mergeCell ref="AC11:AG11"/>
    <mergeCell ref="AR11:AV11"/>
    <mergeCell ref="H13:R13"/>
    <mergeCell ref="X13:AC13"/>
    <mergeCell ref="A1:AZ1"/>
    <mergeCell ref="X8:AB9"/>
    <mergeCell ref="AC8:AG9"/>
    <mergeCell ref="AR8:AV9"/>
    <mergeCell ref="AW8:AZ9"/>
    <mergeCell ref="A2:AZ2"/>
    <mergeCell ref="A3:AZ3"/>
    <mergeCell ref="A4:AZ4"/>
    <mergeCell ref="A5:D9"/>
    <mergeCell ref="X5:AZ6"/>
    <mergeCell ref="AH7:AQ7"/>
    <mergeCell ref="AH8:AL9"/>
    <mergeCell ref="AR7:AZ7"/>
    <mergeCell ref="O10:S10"/>
    <mergeCell ref="T10:W10"/>
    <mergeCell ref="X10:AB10"/>
    <mergeCell ref="AC10:AG10"/>
    <mergeCell ref="AR10:AV10"/>
    <mergeCell ref="AW10:AZ10"/>
    <mergeCell ref="X14:AC14"/>
    <mergeCell ref="H14:R14"/>
    <mergeCell ref="T13:V13"/>
    <mergeCell ref="A10:D10"/>
    <mergeCell ref="E10:N10"/>
    <mergeCell ref="X7:AG7"/>
    <mergeCell ref="A11:D11"/>
    <mergeCell ref="E11:N11"/>
    <mergeCell ref="O11:S11"/>
    <mergeCell ref="A13:G13"/>
    <mergeCell ref="B18:R18"/>
    <mergeCell ref="A14:G14"/>
    <mergeCell ref="A15:G15"/>
    <mergeCell ref="T15:V15"/>
    <mergeCell ref="X15:AC15"/>
    <mergeCell ref="E5:N9"/>
    <mergeCell ref="O5:W6"/>
    <mergeCell ref="O7:S9"/>
    <mergeCell ref="T7:W9"/>
    <mergeCell ref="T14:V14"/>
    <mergeCell ref="A24:AZ24"/>
    <mergeCell ref="AP25:AQ25"/>
    <mergeCell ref="AM8:AQ9"/>
    <mergeCell ref="AH10:AL10"/>
    <mergeCell ref="AM10:AQ10"/>
    <mergeCell ref="AH11:AL11"/>
    <mergeCell ref="H15:R15"/>
    <mergeCell ref="AE23:AG23"/>
    <mergeCell ref="AM11:AQ11"/>
    <mergeCell ref="X16:AC16"/>
    <mergeCell ref="AH25:AM25"/>
    <mergeCell ref="AW11:AZ11"/>
    <mergeCell ref="Z23:AC23"/>
    <mergeCell ref="A17:AZ17"/>
    <mergeCell ref="W18:AB18"/>
    <mergeCell ref="N23:Q23"/>
    <mergeCell ref="S23:V23"/>
    <mergeCell ref="N25:R25"/>
    <mergeCell ref="U25:Z25"/>
    <mergeCell ref="AB25:AF25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2015-12-30T13:49:34Z</dcterms:modified>
  <cp:category/>
  <cp:version/>
  <cp:contentType/>
  <cp:contentStatus/>
</cp:coreProperties>
</file>